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20" i="1" l="1"/>
  <c r="C120" i="1"/>
  <c r="E118" i="1"/>
  <c r="C118" i="1"/>
  <c r="C119" i="1"/>
  <c r="E121" i="1" l="1"/>
  <c r="C121" i="1"/>
  <c r="E67" i="1"/>
  <c r="C67" i="1"/>
  <c r="E66" i="1"/>
  <c r="C66" i="1"/>
  <c r="E64" i="1"/>
  <c r="C64" i="1"/>
  <c r="E65" i="1"/>
  <c r="C65" i="1"/>
  <c r="E54" i="1"/>
  <c r="C54" i="1"/>
  <c r="E53" i="1"/>
  <c r="C53" i="1"/>
  <c r="E11" i="1"/>
  <c r="C11" i="1"/>
  <c r="E10" i="1"/>
  <c r="C10" i="1"/>
  <c r="E52" i="1"/>
  <c r="C52" i="1"/>
  <c r="E133" i="1" l="1"/>
  <c r="C133" i="1"/>
  <c r="E132" i="1"/>
  <c r="C132" i="1"/>
  <c r="E131" i="1"/>
  <c r="C131" i="1"/>
  <c r="E88" i="1"/>
  <c r="C88" i="1"/>
  <c r="E39" i="1"/>
  <c r="C39" i="1"/>
  <c r="C38" i="1"/>
  <c r="E38" i="1"/>
  <c r="E25" i="1" l="1"/>
  <c r="C25" i="1"/>
  <c r="E24" i="1"/>
  <c r="C24" i="1"/>
</calcChain>
</file>

<file path=xl/sharedStrings.xml><?xml version="1.0" encoding="utf-8"?>
<sst xmlns="http://schemas.openxmlformats.org/spreadsheetml/2006/main" count="417" uniqueCount="67">
  <si>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</si>
  <si>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</si>
  <si>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</si>
  <si>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</si>
  <si>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</si>
  <si>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</si>
  <si>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</si>
  <si>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</si>
  <si>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</si>
  <si>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</si>
  <si>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</si>
  <si>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</si>
  <si>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</si>
  <si>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</si>
  <si>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</si>
  <si>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</si>
  <si>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</si>
  <si>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</si>
  <si>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</si>
  <si>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</si>
  <si>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</si>
  <si>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</si>
  <si>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</si>
  <si>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</si>
  <si>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</si>
  <si>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</si>
  <si>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</si>
  <si>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</si>
  <si>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</si>
  <si>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</si>
  <si>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</si>
  <si>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</si>
  <si>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</si>
  <si>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</si>
  <si>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</si>
  <si>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</si>
  <si>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</si>
  <si>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</si>
  <si>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</si>
  <si>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</si>
  <si>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</si>
  <si>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</si>
  <si>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</si>
  <si>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</si>
  <si>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</si>
  <si>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</si>
  <si>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</si>
  <si>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</si>
  <si>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</si>
  <si>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</si>
  <si>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</si>
  <si>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</si>
  <si>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</si>
  <si>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</si>
  <si>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</si>
  <si>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</si>
  <si>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</si>
  <si>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</si>
  <si>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</si>
  <si>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</si>
  <si>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</si>
  <si>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</si>
  <si>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</si>
  <si>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</si>
  <si>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</si>
  <si>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</si>
  <si>
    <t>Январь-Октябрь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</si>
</sst>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topLeftCell="A124" zoomScaleNormal="100" workbookViewId="0">
      <selection activeCell="B141" sqref="B140:B141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31</v>
      </c>
      <c r="B1" s="84"/>
      <c r="C1" s="84"/>
      <c r="D1" s="84"/>
      <c r="E1" s="84"/>
      <c r="F1" s="84"/>
      <c r="G1" s="84"/>
      <c r="H1" s="84"/>
      <c r="I1" s="84"/>
    </row>
    <row r="2" spans="1:9" ht="28.5" customHeight="1" thickBot="1" x14ac:dyDescent="0.3">
      <c r="A2" s="37" t="s">
        <v>0</v>
      </c>
      <c r="B2" s="38"/>
      <c r="C2" s="39" t="s">
        <v>32</v>
      </c>
      <c r="D2" s="40"/>
      <c r="E2" s="40"/>
      <c r="F2" s="40"/>
      <c r="G2" s="40"/>
      <c r="H2" s="40"/>
      <c r="I2" s="41"/>
    </row>
    <row r="3" spans="1:9" ht="30" customHeight="1" thickBot="1" x14ac:dyDescent="0.25">
      <c r="A3" s="37" t="s">
        <v>1</v>
      </c>
      <c r="B3" s="38"/>
      <c r="C3" s="42" t="s">
        <v>2</v>
      </c>
      <c r="D3" s="43"/>
      <c r="E3" s="43"/>
      <c r="F3" s="43"/>
      <c r="G3" s="43"/>
      <c r="H3" s="43"/>
      <c r="I3" s="44"/>
    </row>
    <row r="4" spans="1:9" ht="16.5" customHeight="1" thickBot="1" x14ac:dyDescent="0.25">
      <c r="A4" s="37" t="s">
        <v>3</v>
      </c>
      <c r="B4" s="38"/>
      <c r="C4" s="45" t="s">
        <v>66</v>
      </c>
      <c r="D4" s="46"/>
      <c r="E4" s="46"/>
      <c r="F4" s="46"/>
      <c r="G4" s="46"/>
      <c r="H4" s="46"/>
      <c r="I4" s="47"/>
    </row>
    <row r="5" spans="1:9" ht="27.75" customHeight="1" thickBot="1" x14ac:dyDescent="0.25">
      <c r="A5" s="37" t="s">
        <v>4</v>
      </c>
      <c r="B5" s="38"/>
      <c r="C5" s="42" t="s">
        <v>36</v>
      </c>
      <c r="D5" s="43"/>
      <c r="E5" s="43"/>
      <c r="F5" s="43"/>
      <c r="G5" s="43"/>
      <c r="H5" s="43"/>
      <c r="I5" s="44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6" t="s">
        <v>5</v>
      </c>
      <c r="B7" s="48" t="s">
        <v>30</v>
      </c>
      <c r="C7" s="36" t="s">
        <v>6</v>
      </c>
      <c r="D7" s="36" t="s">
        <v>7</v>
      </c>
      <c r="E7" s="36" t="s">
        <v>8</v>
      </c>
      <c r="F7" s="36" t="s">
        <v>9</v>
      </c>
      <c r="G7" s="36"/>
      <c r="H7" s="36"/>
      <c r="I7" s="36" t="s">
        <v>10</v>
      </c>
    </row>
    <row r="8" spans="1:9" ht="61.5" customHeight="1" x14ac:dyDescent="0.2">
      <c r="A8" s="36"/>
      <c r="B8" s="48"/>
      <c r="C8" s="36"/>
      <c r="D8" s="36"/>
      <c r="E8" s="36"/>
      <c r="F8" s="13" t="s">
        <v>11</v>
      </c>
      <c r="G8" s="13" t="s">
        <v>12</v>
      </c>
      <c r="H8" s="13" t="s">
        <v>13</v>
      </c>
      <c r="I8" s="3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1+1+2+1</f>
        <v>5</v>
      </c>
      <c r="D10" s="16">
        <v>5</v>
      </c>
      <c r="E10" s="7">
        <f>12000+16800+18600+7800+11400</f>
        <v>66600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5+4+8+2</f>
        <v>19</v>
      </c>
      <c r="D11" s="16">
        <v>19</v>
      </c>
      <c r="E11" s="7">
        <f>58667.4+59734.08+66134.16+27733.68+20266.92</f>
        <v>232536.24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63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9" t="s">
        <v>58</v>
      </c>
      <c r="D16" s="40"/>
      <c r="E16" s="40"/>
      <c r="F16" s="40"/>
      <c r="G16" s="40"/>
      <c r="H16" s="40"/>
      <c r="I16" s="41"/>
    </row>
    <row r="17" spans="1:9" ht="34.5" customHeight="1" thickBot="1" x14ac:dyDescent="0.25">
      <c r="A17" s="37" t="s">
        <v>1</v>
      </c>
      <c r="B17" s="38"/>
      <c r="C17" s="42" t="s">
        <v>2</v>
      </c>
      <c r="D17" s="43"/>
      <c r="E17" s="43"/>
      <c r="F17" s="43"/>
      <c r="G17" s="43"/>
      <c r="H17" s="43"/>
      <c r="I17" s="44"/>
    </row>
    <row r="18" spans="1:9" ht="16.5" customHeight="1" thickBot="1" x14ac:dyDescent="0.25">
      <c r="A18" s="37" t="s">
        <v>3</v>
      </c>
      <c r="B18" s="38"/>
      <c r="C18" s="45" t="s">
        <v>66</v>
      </c>
      <c r="D18" s="46"/>
      <c r="E18" s="46"/>
      <c r="F18" s="46"/>
      <c r="G18" s="46"/>
      <c r="H18" s="46"/>
      <c r="I18" s="47"/>
    </row>
    <row r="19" spans="1:9" ht="27.75" customHeight="1" thickBot="1" x14ac:dyDescent="0.25">
      <c r="A19" s="37" t="s">
        <v>4</v>
      </c>
      <c r="B19" s="38"/>
      <c r="C19" s="42" t="s">
        <v>36</v>
      </c>
      <c r="D19" s="43"/>
      <c r="E19" s="43"/>
      <c r="F19" s="43"/>
      <c r="G19" s="43"/>
      <c r="H19" s="43"/>
      <c r="I19" s="44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6" t="s">
        <v>5</v>
      </c>
      <c r="B21" s="48" t="s">
        <v>30</v>
      </c>
      <c r="C21" s="36" t="s">
        <v>6</v>
      </c>
      <c r="D21" s="36" t="s">
        <v>7</v>
      </c>
      <c r="E21" s="36" t="s">
        <v>8</v>
      </c>
      <c r="F21" s="36" t="s">
        <v>9</v>
      </c>
      <c r="G21" s="36"/>
      <c r="H21" s="36"/>
      <c r="I21" s="36" t="s">
        <v>10</v>
      </c>
    </row>
    <row r="22" spans="1:9" ht="61.5" customHeight="1" x14ac:dyDescent="0.2">
      <c r="A22" s="36"/>
      <c r="B22" s="48"/>
      <c r="C22" s="36"/>
      <c r="D22" s="36"/>
      <c r="E22" s="36"/>
      <c r="F22" s="13" t="s">
        <v>11</v>
      </c>
      <c r="G22" s="13" t="s">
        <v>12</v>
      </c>
      <c r="H22" s="13" t="s">
        <v>13</v>
      </c>
      <c r="I22" s="3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7" t="s">
        <v>0</v>
      </c>
      <c r="B30" s="38"/>
      <c r="C30" s="39" t="s">
        <v>61</v>
      </c>
      <c r="D30" s="40"/>
      <c r="E30" s="40"/>
      <c r="F30" s="40"/>
      <c r="G30" s="40"/>
      <c r="H30" s="40"/>
      <c r="I30" s="41"/>
    </row>
    <row r="31" spans="1:9" ht="34.5" customHeight="1" thickBot="1" x14ac:dyDescent="0.25">
      <c r="A31" s="37" t="s">
        <v>1</v>
      </c>
      <c r="B31" s="38"/>
      <c r="C31" s="42" t="s">
        <v>2</v>
      </c>
      <c r="D31" s="43"/>
      <c r="E31" s="43"/>
      <c r="F31" s="43"/>
      <c r="G31" s="43"/>
      <c r="H31" s="43"/>
      <c r="I31" s="44"/>
    </row>
    <row r="32" spans="1:9" ht="16.5" customHeight="1" thickBot="1" x14ac:dyDescent="0.25">
      <c r="A32" s="37" t="s">
        <v>3</v>
      </c>
      <c r="B32" s="38"/>
      <c r="C32" s="45" t="s">
        <v>66</v>
      </c>
      <c r="D32" s="46"/>
      <c r="E32" s="46"/>
      <c r="F32" s="46"/>
      <c r="G32" s="46"/>
      <c r="H32" s="46"/>
      <c r="I32" s="47"/>
    </row>
    <row r="33" spans="1:9" ht="27.75" customHeight="1" thickBot="1" x14ac:dyDescent="0.25">
      <c r="A33" s="37" t="s">
        <v>4</v>
      </c>
      <c r="B33" s="38"/>
      <c r="C33" s="42" t="s">
        <v>36</v>
      </c>
      <c r="D33" s="43"/>
      <c r="E33" s="43"/>
      <c r="F33" s="43"/>
      <c r="G33" s="43"/>
      <c r="H33" s="43"/>
      <c r="I33" s="44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6" t="s">
        <v>5</v>
      </c>
      <c r="B35" s="48" t="s">
        <v>30</v>
      </c>
      <c r="C35" s="36" t="s">
        <v>6</v>
      </c>
      <c r="D35" s="36" t="s">
        <v>7</v>
      </c>
      <c r="E35" s="36" t="s">
        <v>8</v>
      </c>
      <c r="F35" s="36" t="s">
        <v>9</v>
      </c>
      <c r="G35" s="36"/>
      <c r="H35" s="36"/>
      <c r="I35" s="36" t="s">
        <v>10</v>
      </c>
    </row>
    <row r="36" spans="1:9" ht="61.5" customHeight="1" x14ac:dyDescent="0.2">
      <c r="A36" s="36"/>
      <c r="B36" s="48"/>
      <c r="C36" s="36"/>
      <c r="D36" s="36"/>
      <c r="E36" s="36"/>
      <c r="F36" s="31" t="s">
        <v>11</v>
      </c>
      <c r="G36" s="31" t="s">
        <v>12</v>
      </c>
      <c r="H36" s="31" t="s">
        <v>13</v>
      </c>
      <c r="I36" s="3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f>2+1+1</f>
        <v>4</v>
      </c>
      <c r="D38" s="16">
        <v>4</v>
      </c>
      <c r="E38" s="7">
        <f>13200+18600+18000+1200</f>
        <v>51000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f>3+3+3</f>
        <v>9</v>
      </c>
      <c r="D39" s="16">
        <v>9</v>
      </c>
      <c r="E39" s="7">
        <f>35200.44+49600.62+35200.44</f>
        <v>120001.5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34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>
        <v>1</v>
      </c>
      <c r="D41" s="16">
        <v>1</v>
      </c>
      <c r="E41" s="7">
        <v>8500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>
        <v>4</v>
      </c>
      <c r="D42" s="16">
        <v>4</v>
      </c>
      <c r="E42" s="7">
        <v>26600.400000000001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7" t="s">
        <v>0</v>
      </c>
      <c r="B44" s="38"/>
      <c r="C44" s="39" t="s">
        <v>45</v>
      </c>
      <c r="D44" s="40"/>
      <c r="E44" s="40"/>
      <c r="F44" s="40"/>
      <c r="G44" s="40"/>
      <c r="H44" s="40"/>
      <c r="I44" s="41"/>
    </row>
    <row r="45" spans="1:9" ht="26.25" customHeight="1" thickBot="1" x14ac:dyDescent="0.25">
      <c r="A45" s="74" t="s">
        <v>1</v>
      </c>
      <c r="B45" s="75"/>
      <c r="C45" s="42" t="s">
        <v>2</v>
      </c>
      <c r="D45" s="43"/>
      <c r="E45" s="43"/>
      <c r="F45" s="43"/>
      <c r="G45" s="43"/>
      <c r="H45" s="43"/>
      <c r="I45" s="44"/>
    </row>
    <row r="46" spans="1:9" ht="19.5" customHeight="1" thickBot="1" x14ac:dyDescent="0.25">
      <c r="A46" s="74" t="s">
        <v>3</v>
      </c>
      <c r="B46" s="75"/>
      <c r="C46" s="91" t="s">
        <v>66</v>
      </c>
      <c r="D46" s="92"/>
      <c r="E46" s="92"/>
      <c r="F46" s="92"/>
      <c r="G46" s="92"/>
      <c r="H46" s="92"/>
      <c r="I46" s="93"/>
    </row>
    <row r="47" spans="1:9" ht="29.25" customHeight="1" thickBot="1" x14ac:dyDescent="0.25">
      <c r="A47" s="74" t="s">
        <v>4</v>
      </c>
      <c r="B47" s="75"/>
      <c r="C47" s="85" t="s">
        <v>37</v>
      </c>
      <c r="D47" s="86"/>
      <c r="E47" s="86"/>
      <c r="F47" s="86"/>
      <c r="G47" s="86"/>
      <c r="H47" s="86"/>
      <c r="I47" s="87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6" t="s">
        <v>5</v>
      </c>
      <c r="B49" s="67" t="s">
        <v>34</v>
      </c>
      <c r="C49" s="36" t="s">
        <v>6</v>
      </c>
      <c r="D49" s="36" t="s">
        <v>7</v>
      </c>
      <c r="E49" s="36" t="s">
        <v>8</v>
      </c>
      <c r="F49" s="36" t="s">
        <v>9</v>
      </c>
      <c r="G49" s="36"/>
      <c r="H49" s="36"/>
      <c r="I49" s="36" t="s">
        <v>10</v>
      </c>
    </row>
    <row r="50" spans="1:9" ht="60" x14ac:dyDescent="0.2">
      <c r="A50" s="36"/>
      <c r="B50" s="68"/>
      <c r="C50" s="36"/>
      <c r="D50" s="36"/>
      <c r="E50" s="36"/>
      <c r="F50" s="13" t="s">
        <v>11</v>
      </c>
      <c r="G50" s="13" t="s">
        <v>12</v>
      </c>
      <c r="H50" s="13" t="s">
        <v>13</v>
      </c>
      <c r="I50" s="3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f>4+4+4</f>
        <v>12</v>
      </c>
      <c r="D52" s="16">
        <v>12</v>
      </c>
      <c r="E52" s="7">
        <f>34000.2+34000.2+34000.2</f>
        <v>102000.59999999999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f>15+15+14+1</f>
        <v>45</v>
      </c>
      <c r="D53" s="16">
        <v>45</v>
      </c>
      <c r="E53" s="7">
        <f>356400+356400+338208.75+18191.25</f>
        <v>1069200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f>4+4+4</f>
        <v>12</v>
      </c>
      <c r="D54" s="16">
        <v>12</v>
      </c>
      <c r="E54" s="7">
        <f>20826.96+20826.96+20826.96</f>
        <v>62480.88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74" t="s">
        <v>0</v>
      </c>
      <c r="B56" s="75"/>
      <c r="C56" s="88" t="s">
        <v>33</v>
      </c>
      <c r="D56" s="89"/>
      <c r="E56" s="89"/>
      <c r="F56" s="89"/>
      <c r="G56" s="89"/>
      <c r="H56" s="89"/>
      <c r="I56" s="90"/>
    </row>
    <row r="57" spans="1:9" ht="32.25" customHeight="1" thickBot="1" x14ac:dyDescent="0.25">
      <c r="A57" s="74" t="s">
        <v>1</v>
      </c>
      <c r="B57" s="75"/>
      <c r="C57" s="42" t="s">
        <v>2</v>
      </c>
      <c r="D57" s="43"/>
      <c r="E57" s="43"/>
      <c r="F57" s="43"/>
      <c r="G57" s="43"/>
      <c r="H57" s="43"/>
      <c r="I57" s="44"/>
    </row>
    <row r="58" spans="1:9" ht="19.5" customHeight="1" thickBot="1" x14ac:dyDescent="0.25">
      <c r="A58" s="74" t="s">
        <v>3</v>
      </c>
      <c r="B58" s="75"/>
      <c r="C58" s="91" t="s">
        <v>66</v>
      </c>
      <c r="D58" s="92"/>
      <c r="E58" s="92"/>
      <c r="F58" s="92"/>
      <c r="G58" s="92"/>
      <c r="H58" s="92"/>
      <c r="I58" s="93"/>
    </row>
    <row r="59" spans="1:9" ht="29.25" customHeight="1" thickBot="1" x14ac:dyDescent="0.25">
      <c r="A59" s="74" t="s">
        <v>4</v>
      </c>
      <c r="B59" s="75"/>
      <c r="C59" s="85" t="s">
        <v>37</v>
      </c>
      <c r="D59" s="86"/>
      <c r="E59" s="86"/>
      <c r="F59" s="86"/>
      <c r="G59" s="86"/>
      <c r="H59" s="86"/>
      <c r="I59" s="87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6" t="s">
        <v>5</v>
      </c>
      <c r="B61" s="67" t="s">
        <v>34</v>
      </c>
      <c r="C61" s="36" t="s">
        <v>6</v>
      </c>
      <c r="D61" s="36" t="s">
        <v>7</v>
      </c>
      <c r="E61" s="36" t="s">
        <v>8</v>
      </c>
      <c r="F61" s="36" t="s">
        <v>9</v>
      </c>
      <c r="G61" s="36"/>
      <c r="H61" s="36"/>
      <c r="I61" s="36" t="s">
        <v>10</v>
      </c>
    </row>
    <row r="62" spans="1:9" ht="60" x14ac:dyDescent="0.2">
      <c r="A62" s="36"/>
      <c r="B62" s="68"/>
      <c r="C62" s="36"/>
      <c r="D62" s="36"/>
      <c r="E62" s="36"/>
      <c r="F62" s="13" t="s">
        <v>11</v>
      </c>
      <c r="G62" s="13" t="s">
        <v>12</v>
      </c>
      <c r="H62" s="13" t="s">
        <v>13</v>
      </c>
      <c r="I62" s="3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59</v>
      </c>
      <c r="B64" s="15" t="s">
        <v>17</v>
      </c>
      <c r="C64" s="16">
        <f>1+1+1+1+1+1+1+1+1+1</f>
        <v>10</v>
      </c>
      <c r="D64" s="16">
        <v>10</v>
      </c>
      <c r="E64" s="7">
        <f>17747.04+17747.04+17747.08+17747.04+17747.05+17747.05+17747.05+17747.05+17747.04+17747.05</f>
        <v>177470.49000000002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8+9+8+8+9+8+8+9+8+8</f>
        <v>83</v>
      </c>
      <c r="D65" s="16">
        <v>83</v>
      </c>
      <c r="E65" s="7">
        <f>103312.5+103312.5+103312.5+103312.5+103312.5+103312.5+103312.5+103312.5+103312.5+103312.5</f>
        <v>1033125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1+1+1+1+1+1+1+1+1+1</f>
        <v>10</v>
      </c>
      <c r="D66" s="16">
        <v>10</v>
      </c>
      <c r="E66" s="7">
        <f>9771.21+9771.21+9771.21+9771.21+9771.21+9771.21+9771.21+9771.21+9771.21+9771.21</f>
        <v>97712.099999999977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1+1+1+1+1+1+1+1+1+1</f>
        <v>10</v>
      </c>
      <c r="D67" s="16">
        <v>10</v>
      </c>
      <c r="E67" s="7">
        <f>5510+5510+5510+5510+5510+5510+5510+5510+5510+5510</f>
        <v>55100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49" t="s">
        <v>0</v>
      </c>
      <c r="B70" s="49"/>
      <c r="C70" s="50" t="s">
        <v>55</v>
      </c>
      <c r="D70" s="50"/>
      <c r="E70" s="50"/>
      <c r="F70" s="50"/>
      <c r="G70" s="50"/>
      <c r="H70" s="50"/>
      <c r="I70" s="50"/>
    </row>
    <row r="71" spans="1:9" ht="35.25" customHeight="1" thickBot="1" x14ac:dyDescent="0.25">
      <c r="A71" s="51" t="s">
        <v>1</v>
      </c>
      <c r="B71" s="52"/>
      <c r="C71" s="53" t="s">
        <v>2</v>
      </c>
      <c r="D71" s="54"/>
      <c r="E71" s="54"/>
      <c r="F71" s="54"/>
      <c r="G71" s="54"/>
      <c r="H71" s="54"/>
      <c r="I71" s="55"/>
    </row>
    <row r="72" spans="1:9" ht="15.75" customHeight="1" thickBot="1" x14ac:dyDescent="0.25">
      <c r="A72" s="56" t="s">
        <v>3</v>
      </c>
      <c r="B72" s="57"/>
      <c r="C72" s="58" t="s">
        <v>66</v>
      </c>
      <c r="D72" s="59"/>
      <c r="E72" s="59"/>
      <c r="F72" s="59"/>
      <c r="G72" s="59"/>
      <c r="H72" s="59"/>
      <c r="I72" s="60"/>
    </row>
    <row r="73" spans="1:9" ht="36" customHeight="1" thickBot="1" x14ac:dyDescent="0.25">
      <c r="A73" s="61" t="s">
        <v>4</v>
      </c>
      <c r="B73" s="62"/>
      <c r="C73" s="63" t="s">
        <v>40</v>
      </c>
      <c r="D73" s="54"/>
      <c r="E73" s="54"/>
      <c r="F73" s="54"/>
      <c r="G73" s="54"/>
      <c r="H73" s="54"/>
      <c r="I73" s="55"/>
    </row>
    <row r="74" spans="1:9" x14ac:dyDescent="0.2">
      <c r="A74" s="2"/>
    </row>
    <row r="75" spans="1:9" x14ac:dyDescent="0.2">
      <c r="A75" s="64" t="s">
        <v>5</v>
      </c>
      <c r="B75" s="27" t="s">
        <v>56</v>
      </c>
      <c r="C75" s="64" t="s">
        <v>6</v>
      </c>
      <c r="D75" s="64" t="s">
        <v>7</v>
      </c>
      <c r="E75" s="64" t="s">
        <v>8</v>
      </c>
      <c r="F75" s="64" t="s">
        <v>9</v>
      </c>
      <c r="G75" s="64"/>
      <c r="H75" s="64"/>
      <c r="I75" s="64" t="s">
        <v>10</v>
      </c>
    </row>
    <row r="76" spans="1:9" ht="76.5" x14ac:dyDescent="0.2">
      <c r="A76" s="64"/>
      <c r="B76" s="27" t="s">
        <v>57</v>
      </c>
      <c r="C76" s="64"/>
      <c r="D76" s="64"/>
      <c r="E76" s="64"/>
      <c r="F76" s="27" t="s">
        <v>11</v>
      </c>
      <c r="G76" s="27" t="s">
        <v>12</v>
      </c>
      <c r="H76" s="27" t="s">
        <v>13</v>
      </c>
      <c r="I76" s="64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65" t="s">
        <v>0</v>
      </c>
      <c r="B80" s="66"/>
      <c r="C80" s="80" t="s">
        <v>39</v>
      </c>
      <c r="D80" s="81"/>
      <c r="E80" s="81"/>
      <c r="F80" s="81"/>
      <c r="G80" s="81"/>
      <c r="H80" s="81"/>
      <c r="I80" s="82"/>
    </row>
    <row r="81" spans="1:9" ht="31.5" customHeight="1" thickBot="1" x14ac:dyDescent="0.25">
      <c r="A81" s="65" t="s">
        <v>1</v>
      </c>
      <c r="B81" s="66"/>
      <c r="C81" s="42" t="s">
        <v>2</v>
      </c>
      <c r="D81" s="43"/>
      <c r="E81" s="43"/>
      <c r="F81" s="43"/>
      <c r="G81" s="43"/>
      <c r="H81" s="43"/>
      <c r="I81" s="44"/>
    </row>
    <row r="82" spans="1:9" ht="15.75" customHeight="1" thickBot="1" x14ac:dyDescent="0.25">
      <c r="A82" s="65" t="s">
        <v>3</v>
      </c>
      <c r="B82" s="66"/>
      <c r="C82" s="45" t="s">
        <v>66</v>
      </c>
      <c r="D82" s="46"/>
      <c r="E82" s="46"/>
      <c r="F82" s="46"/>
      <c r="G82" s="46"/>
      <c r="H82" s="46"/>
      <c r="I82" s="47"/>
    </row>
    <row r="83" spans="1:9" ht="26.25" customHeight="1" thickBot="1" x14ac:dyDescent="0.25">
      <c r="A83" s="65" t="s">
        <v>4</v>
      </c>
      <c r="B83" s="66"/>
      <c r="C83" s="42" t="s">
        <v>40</v>
      </c>
      <c r="D83" s="43"/>
      <c r="E83" s="43"/>
      <c r="F83" s="43"/>
      <c r="G83" s="43"/>
      <c r="H83" s="43"/>
      <c r="I83" s="44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67" t="s">
        <v>5</v>
      </c>
      <c r="B85" s="67" t="s">
        <v>34</v>
      </c>
      <c r="C85" s="67" t="s">
        <v>6</v>
      </c>
      <c r="D85" s="67" t="s">
        <v>7</v>
      </c>
      <c r="E85" s="67" t="s">
        <v>8</v>
      </c>
      <c r="F85" s="69" t="s">
        <v>9</v>
      </c>
      <c r="G85" s="70"/>
      <c r="H85" s="71"/>
      <c r="I85" s="67" t="s">
        <v>10</v>
      </c>
    </row>
    <row r="86" spans="1:9" ht="77.25" customHeight="1" x14ac:dyDescent="0.2">
      <c r="A86" s="68"/>
      <c r="B86" s="68"/>
      <c r="C86" s="68"/>
      <c r="D86" s="68"/>
      <c r="E86" s="68"/>
      <c r="F86" s="13" t="s">
        <v>11</v>
      </c>
      <c r="G86" s="13" t="s">
        <v>12</v>
      </c>
      <c r="H86" s="13" t="s">
        <v>13</v>
      </c>
      <c r="I86" s="6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f>2+2+2</f>
        <v>6</v>
      </c>
      <c r="D88" s="16">
        <v>6</v>
      </c>
      <c r="E88" s="16">
        <f>7466.76+7466.76+7466.76</f>
        <v>22400.28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65" t="s">
        <v>0</v>
      </c>
      <c r="B90" s="66"/>
      <c r="C90" s="80" t="s">
        <v>42</v>
      </c>
      <c r="D90" s="81"/>
      <c r="E90" s="81"/>
      <c r="F90" s="81"/>
      <c r="G90" s="81"/>
      <c r="H90" s="81"/>
      <c r="I90" s="82"/>
    </row>
    <row r="91" spans="1:9" ht="28.5" customHeight="1" thickBot="1" x14ac:dyDescent="0.25">
      <c r="A91" s="65" t="s">
        <v>1</v>
      </c>
      <c r="B91" s="66"/>
      <c r="C91" s="42" t="s">
        <v>2</v>
      </c>
      <c r="D91" s="43"/>
      <c r="E91" s="43"/>
      <c r="F91" s="43"/>
      <c r="G91" s="43"/>
      <c r="H91" s="43"/>
      <c r="I91" s="44"/>
    </row>
    <row r="92" spans="1:9" ht="15.75" customHeight="1" thickBot="1" x14ac:dyDescent="0.25">
      <c r="A92" s="65" t="s">
        <v>3</v>
      </c>
      <c r="B92" s="66"/>
      <c r="C92" s="45" t="s">
        <v>66</v>
      </c>
      <c r="D92" s="46"/>
      <c r="E92" s="46"/>
      <c r="F92" s="46"/>
      <c r="G92" s="46"/>
      <c r="H92" s="46"/>
      <c r="I92" s="47"/>
    </row>
    <row r="93" spans="1:9" ht="26.25" customHeight="1" thickBot="1" x14ac:dyDescent="0.25">
      <c r="A93" s="65" t="s">
        <v>4</v>
      </c>
      <c r="B93" s="66"/>
      <c r="C93" s="42" t="s">
        <v>40</v>
      </c>
      <c r="D93" s="43"/>
      <c r="E93" s="43"/>
      <c r="F93" s="43"/>
      <c r="G93" s="43"/>
      <c r="H93" s="43"/>
      <c r="I93" s="44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67" t="s">
        <v>5</v>
      </c>
      <c r="B95" s="67" t="s">
        <v>34</v>
      </c>
      <c r="C95" s="67" t="s">
        <v>6</v>
      </c>
      <c r="D95" s="67" t="s">
        <v>7</v>
      </c>
      <c r="E95" s="67" t="s">
        <v>8</v>
      </c>
      <c r="F95" s="69" t="s">
        <v>9</v>
      </c>
      <c r="G95" s="70"/>
      <c r="H95" s="71"/>
      <c r="I95" s="67" t="s">
        <v>10</v>
      </c>
    </row>
    <row r="96" spans="1:9" ht="77.25" customHeight="1" x14ac:dyDescent="0.2">
      <c r="A96" s="68"/>
      <c r="B96" s="68"/>
      <c r="C96" s="68"/>
      <c r="D96" s="68"/>
      <c r="E96" s="68"/>
      <c r="F96" s="13" t="s">
        <v>11</v>
      </c>
      <c r="G96" s="13" t="s">
        <v>12</v>
      </c>
      <c r="H96" s="13" t="s">
        <v>13</v>
      </c>
      <c r="I96" s="6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65" t="s">
        <v>0</v>
      </c>
      <c r="B100" s="66"/>
      <c r="C100" s="80" t="s">
        <v>43</v>
      </c>
      <c r="D100" s="81"/>
      <c r="E100" s="81"/>
      <c r="F100" s="81"/>
      <c r="G100" s="81"/>
      <c r="H100" s="81"/>
      <c r="I100" s="82"/>
    </row>
    <row r="101" spans="1:9" ht="30" customHeight="1" thickBot="1" x14ac:dyDescent="0.25">
      <c r="A101" s="65" t="s">
        <v>1</v>
      </c>
      <c r="B101" s="66"/>
      <c r="C101" s="42" t="s">
        <v>2</v>
      </c>
      <c r="D101" s="43"/>
      <c r="E101" s="43"/>
      <c r="F101" s="43"/>
      <c r="G101" s="43"/>
      <c r="H101" s="43"/>
      <c r="I101" s="44"/>
    </row>
    <row r="102" spans="1:9" ht="15.75" customHeight="1" thickBot="1" x14ac:dyDescent="0.25">
      <c r="A102" s="65" t="s">
        <v>3</v>
      </c>
      <c r="B102" s="66"/>
      <c r="C102" s="45" t="s">
        <v>66</v>
      </c>
      <c r="D102" s="46"/>
      <c r="E102" s="46"/>
      <c r="F102" s="46"/>
      <c r="G102" s="46"/>
      <c r="H102" s="46"/>
      <c r="I102" s="47"/>
    </row>
    <row r="103" spans="1:9" ht="26.25" customHeight="1" thickBot="1" x14ac:dyDescent="0.25">
      <c r="A103" s="65" t="s">
        <v>4</v>
      </c>
      <c r="B103" s="66"/>
      <c r="C103" s="42" t="s">
        <v>44</v>
      </c>
      <c r="D103" s="43"/>
      <c r="E103" s="43"/>
      <c r="F103" s="43"/>
      <c r="G103" s="43"/>
      <c r="H103" s="43"/>
      <c r="I103" s="44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67" t="s">
        <v>5</v>
      </c>
      <c r="B105" s="67" t="s">
        <v>34</v>
      </c>
      <c r="C105" s="67" t="s">
        <v>6</v>
      </c>
      <c r="D105" s="67" t="s">
        <v>7</v>
      </c>
      <c r="E105" s="67" t="s">
        <v>8</v>
      </c>
      <c r="F105" s="69" t="s">
        <v>9</v>
      </c>
      <c r="G105" s="70"/>
      <c r="H105" s="71"/>
      <c r="I105" s="67" t="s">
        <v>10</v>
      </c>
    </row>
    <row r="106" spans="1:9" ht="52.5" customHeight="1" x14ac:dyDescent="0.2">
      <c r="A106" s="68"/>
      <c r="B106" s="68"/>
      <c r="C106" s="68"/>
      <c r="D106" s="68"/>
      <c r="E106" s="68"/>
      <c r="F106" s="13" t="s">
        <v>11</v>
      </c>
      <c r="G106" s="13" t="s">
        <v>12</v>
      </c>
      <c r="H106" s="13" t="s">
        <v>13</v>
      </c>
      <c r="I106" s="6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65" t="s">
        <v>0</v>
      </c>
      <c r="B110" s="66"/>
      <c r="C110" s="80" t="s">
        <v>50</v>
      </c>
      <c r="D110" s="81"/>
      <c r="E110" s="81"/>
      <c r="F110" s="81"/>
      <c r="G110" s="81"/>
      <c r="H110" s="81"/>
      <c r="I110" s="82"/>
    </row>
    <row r="111" spans="1:9" ht="15.75" customHeight="1" thickBot="1" x14ac:dyDescent="0.25">
      <c r="A111" s="65" t="s">
        <v>1</v>
      </c>
      <c r="B111" s="66"/>
      <c r="C111" s="42" t="s">
        <v>2</v>
      </c>
      <c r="D111" s="43"/>
      <c r="E111" s="43"/>
      <c r="F111" s="43"/>
      <c r="G111" s="43"/>
      <c r="H111" s="43"/>
      <c r="I111" s="44"/>
    </row>
    <row r="112" spans="1:9" ht="15.75" customHeight="1" thickBot="1" x14ac:dyDescent="0.25">
      <c r="A112" s="65" t="s">
        <v>3</v>
      </c>
      <c r="B112" s="66"/>
      <c r="C112" s="45" t="s">
        <v>66</v>
      </c>
      <c r="D112" s="46"/>
      <c r="E112" s="46"/>
      <c r="F112" s="46"/>
      <c r="G112" s="46"/>
      <c r="H112" s="46"/>
      <c r="I112" s="47"/>
    </row>
    <row r="113" spans="1:9" ht="26.25" customHeight="1" thickBot="1" x14ac:dyDescent="0.25">
      <c r="A113" s="65" t="s">
        <v>4</v>
      </c>
      <c r="B113" s="66"/>
      <c r="C113" s="42" t="s">
        <v>51</v>
      </c>
      <c r="D113" s="43"/>
      <c r="E113" s="43"/>
      <c r="F113" s="43"/>
      <c r="G113" s="43"/>
      <c r="H113" s="43"/>
      <c r="I113" s="44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67" t="s">
        <v>5</v>
      </c>
      <c r="B115" s="67" t="s">
        <v>34</v>
      </c>
      <c r="C115" s="67" t="s">
        <v>6</v>
      </c>
      <c r="D115" s="67" t="s">
        <v>7</v>
      </c>
      <c r="E115" s="67" t="s">
        <v>8</v>
      </c>
      <c r="F115" s="69" t="s">
        <v>9</v>
      </c>
      <c r="G115" s="70"/>
      <c r="H115" s="71"/>
      <c r="I115" s="67" t="s">
        <v>10</v>
      </c>
    </row>
    <row r="116" spans="1:9" ht="77.25" customHeight="1" x14ac:dyDescent="0.2">
      <c r="A116" s="68"/>
      <c r="B116" s="68"/>
      <c r="C116" s="68"/>
      <c r="D116" s="68"/>
      <c r="E116" s="68"/>
      <c r="F116" s="13" t="s">
        <v>11</v>
      </c>
      <c r="G116" s="13" t="s">
        <v>12</v>
      </c>
      <c r="H116" s="13" t="s">
        <v>13</v>
      </c>
      <c r="I116" s="6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>
        <f>1+1</f>
        <v>2</v>
      </c>
      <c r="D118" s="16">
        <v>2</v>
      </c>
      <c r="E118" s="7">
        <f>17000.1+13600.08</f>
        <v>30600.18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>
        <f>1+1</f>
        <v>2</v>
      </c>
      <c r="D119" s="16">
        <v>2</v>
      </c>
      <c r="E119" s="7">
        <v>36000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>
        <f>8+8</f>
        <v>16</v>
      </c>
      <c r="D120" s="16">
        <v>16</v>
      </c>
      <c r="E120" s="7">
        <f>111577.5+111577.5</f>
        <v>223155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>
        <f>1+1</f>
        <v>2</v>
      </c>
      <c r="D121" s="16">
        <v>2</v>
      </c>
      <c r="E121" s="7">
        <f>5680.08+5680.08</f>
        <v>11360.16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65" t="s">
        <v>0</v>
      </c>
      <c r="B123" s="66"/>
      <c r="C123" s="80" t="s">
        <v>54</v>
      </c>
      <c r="D123" s="81"/>
      <c r="E123" s="81"/>
      <c r="F123" s="81"/>
      <c r="G123" s="81"/>
      <c r="H123" s="81"/>
      <c r="I123" s="82"/>
    </row>
    <row r="124" spans="1:9" ht="30.75" customHeight="1" thickBot="1" x14ac:dyDescent="0.25">
      <c r="A124" s="65" t="s">
        <v>1</v>
      </c>
      <c r="B124" s="66"/>
      <c r="C124" s="42" t="s">
        <v>2</v>
      </c>
      <c r="D124" s="43"/>
      <c r="E124" s="43"/>
      <c r="F124" s="43"/>
      <c r="G124" s="43"/>
      <c r="H124" s="43"/>
      <c r="I124" s="44"/>
    </row>
    <row r="125" spans="1:9" ht="15.75" customHeight="1" thickBot="1" x14ac:dyDescent="0.25">
      <c r="A125" s="65" t="s">
        <v>3</v>
      </c>
      <c r="B125" s="66"/>
      <c r="C125" s="45" t="s">
        <v>66</v>
      </c>
      <c r="D125" s="46"/>
      <c r="E125" s="46"/>
      <c r="F125" s="46"/>
      <c r="G125" s="46"/>
      <c r="H125" s="46"/>
      <c r="I125" s="47"/>
    </row>
    <row r="126" spans="1:9" ht="26.25" customHeight="1" thickBot="1" x14ac:dyDescent="0.25">
      <c r="A126" s="65" t="s">
        <v>4</v>
      </c>
      <c r="B126" s="66"/>
      <c r="C126" s="42" t="s">
        <v>60</v>
      </c>
      <c r="D126" s="43"/>
      <c r="E126" s="43"/>
      <c r="F126" s="43"/>
      <c r="G126" s="43"/>
      <c r="H126" s="43"/>
      <c r="I126" s="44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67" t="s">
        <v>5</v>
      </c>
      <c r="B128" s="67" t="s">
        <v>34</v>
      </c>
      <c r="C128" s="67" t="s">
        <v>6</v>
      </c>
      <c r="D128" s="67" t="s">
        <v>7</v>
      </c>
      <c r="E128" s="67" t="s">
        <v>8</v>
      </c>
      <c r="F128" s="69" t="s">
        <v>9</v>
      </c>
      <c r="G128" s="70"/>
      <c r="H128" s="71"/>
      <c r="I128" s="67" t="s">
        <v>10</v>
      </c>
    </row>
    <row r="129" spans="1:10" ht="77.25" customHeight="1" x14ac:dyDescent="0.2">
      <c r="A129" s="68"/>
      <c r="B129" s="68"/>
      <c r="C129" s="68"/>
      <c r="D129" s="68"/>
      <c r="E129" s="68"/>
      <c r="F129" s="26" t="s">
        <v>11</v>
      </c>
      <c r="G129" s="26" t="s">
        <v>12</v>
      </c>
      <c r="H129" s="26" t="s">
        <v>13</v>
      </c>
      <c r="I129" s="6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>
        <f>1+2</f>
        <v>3</v>
      </c>
      <c r="D131" s="16">
        <v>3</v>
      </c>
      <c r="E131" s="7">
        <f>9900+19800+19800</f>
        <v>49500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>
        <f>3+3+3</f>
        <v>9</v>
      </c>
      <c r="D132" s="16">
        <v>9</v>
      </c>
      <c r="E132" s="7">
        <f>7080+53100+46020</f>
        <v>106200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>
        <f>16+16</f>
        <v>32</v>
      </c>
      <c r="D133" s="16">
        <v>32</v>
      </c>
      <c r="E133" s="7">
        <f>237600+26400</f>
        <v>264000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>
        <v>1</v>
      </c>
      <c r="D134" s="16">
        <v>1</v>
      </c>
      <c r="E134" s="7">
        <v>10450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9" t="s">
        <v>64</v>
      </c>
      <c r="B135" s="79"/>
      <c r="C135" s="79"/>
      <c r="D135" s="79" t="s">
        <v>65</v>
      </c>
      <c r="E135" s="79"/>
      <c r="F135" s="79"/>
      <c r="G135" s="79"/>
      <c r="H135" s="79"/>
      <c r="I135" s="79"/>
      <c r="J135" s="79"/>
    </row>
    <row r="136" spans="1:10" ht="12.75" customHeight="1" x14ac:dyDescent="0.2">
      <c r="A136" s="77"/>
      <c r="B136" s="77"/>
      <c r="C136" s="77"/>
      <c r="D136" s="78" t="s">
        <v>38</v>
      </c>
      <c r="E136" s="78"/>
      <c r="F136" s="78"/>
      <c r="G136" s="78"/>
      <c r="H136" s="78"/>
      <c r="I136" s="78"/>
      <c r="J136" s="78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6" t="s">
        <v>62</v>
      </c>
      <c r="D138" s="76"/>
      <c r="E138" s="76"/>
      <c r="F138" s="76"/>
      <c r="G138" s="76"/>
      <c r="H138" s="76"/>
      <c r="I138" s="76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lMUJZ2iwpubXIexkD/xO5dbe5Pk=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3EXTszNHq9tDt7LQ24rXP+QDbXk=</DigestValue>
    </Reference>
  </SignedInfo>
  <SignatureValue>XqxPLswwO/xwELAD8ITlPmRcFgWL0aTXgctU1uKRSnnwEN/fM65oa0fTWljwQghaSfBNi4tAUtFN
v3GYNNkyOla2MEqtRP9l+qdvSpTF2rdg4fQGqLfPISIcXboyMe1HjChincsYgaUwz2yMlQtmfTpE
Ru985ZyAJ7IU8YD2JLE=</SignatureValue>
  <KeyInfo>
    <X509Data>
      <X509Certificate>MIICgjCCAeugAwIBAgIQK4CKF4M1z6VFKbhNc4hWSjANBgkqhkiG9w0BAQUFADB3MTswOQYDVQQD
HjIEGgQwBDoEMARDBDsEOAQ9ACAEHgQ7BDUEMwAgBBMENQQ9BD0EMAQ0BEwENQQyBDgERzErMCkG
CSqGSIb3DQEJARYcUDI4X0tha2F1bGluT0dAcm9zc3RhdC5sb2NhbDELMAkGA1UEChMCLS0wHhcN
MjMwMzMwMDYxNDE1WhcNMjQwMzI5MTIxNDE1WjB3MTswOQYDVQQDHjIEGgQwBDoEMARDBDsEOAQ9
ACAEHgQ7BDUEMwAgBBMENQQ9BD0EMAQ0BEwENQQyBDgERzErMCkGCSqGSIb3DQEJARYcUDI4X0th
a2F1bGluT0dAcm9zc3RhdC5sb2NhbDELMAkGA1UEChMCLS0wgZ8wDQYJKoZIhvcNAQEBBQADgY0A
MIGJAoGBANGL7ZKYGfn3xCX0AoVrLIkL5x9lIHk940TPs+stDLISwouMMB5w/xs1qYs71s/rTmTl
Bkk6tq1b8yhyqHr22ptgfQNHEyaoO2UHCbeXJMfaw0I7V+q9Id4q3DZCGKatKwYfSrceoMqUUm61
LYBMKJp/GVLwByCqZKH/ZrubUVm5AgMBAAGjDzANMAsGA1UdDwQEAwIGwDANBgkqhkiG9w0BAQUF
AAOBgQBSZUpetpuBOdz5qv1iZ6yh+/NZB2jN3ufa8yuIz/DbJwqc0u96P2BMlCwrNahaFN+0ly3d
93s4/wu/xdRx4D/4LixDGlRiwmRQY5GIciWCrzAQ61eTxQu1wVrr2WDzx7VNRytt3cbN51MwWSwa
yusAeZcGhjE7GbXbqo4fEcR+KA==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lbZcUUmGadMQVfvve/Fa3clJCB0=</DigestValue>
      </Reference>
      <Reference URI="/xl/worksheets/sheet1.xml?ContentType=application/vnd.openxmlformats-officedocument.spreadsheetml.worksheet+xml">
        <DigestMethod Algorithm="http://www.w3.org/2000/09/xmldsig#sha1"/>
        <DigestValue>EpOn3Q1VWz72wMSukO4qBhulOaM=</DigestValue>
      </Reference>
      <Reference URI="/xl/styles.xml?ContentType=application/vnd.openxmlformats-officedocument.spreadsheetml.styles+xml">
        <DigestMethod Algorithm="http://www.w3.org/2000/09/xmldsig#sha1"/>
        <DigestValue>I42smMje0ucBU+CyaZ1TRaj5o/Y=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66B3DCGh0kHEdoSDbzE/GgpnIhA=</DigestValue>
      </Reference>
      <Reference URI="/xl/sharedStrings.xml?ContentType=application/vnd.openxmlformats-officedocument.spreadsheetml.sharedStrings+xml">
        <DigestMethod Algorithm="http://www.w3.org/2000/09/xmldsig#sha1"/>
        <DigestValue>m6UDpMECQJAiAVPeME0eEloksJs=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2023-10-17T01:02:43Z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2023-10-17T01:02:43Z</xd:SigningTime>
          <xd:SigningCertificate>
            <xd:Cert>
              <xd:CertDigest>
                <DigestMethod Algorithm="http://www.w3.org/2000/09/xmldsig#sha1"/>
                <DigestValue>jFRasqbgPD8JPtIpWNz3koXtkvs=</DigestValue>
              </xd:CertDigest>
              <xd:IssuerSerial>
                <X509IssuerName>O=--, E=P28_KakaulinOG@rosstat.local, CN=Какаулин Олег Геннадьевич</X509IssuerName>
                <X509SerialNumber>57824218652024472163508099127676786250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2023-10-16T10:48:28Z</dcterms:modified>
</cp:coreProperties>
</file>